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00 de beeldend therapeut\clienten\"/>
    </mc:Choice>
  </mc:AlternateContent>
  <xr:revisionPtr revIDLastSave="0" documentId="13_ncr:1_{37F046DC-9890-41C4-BA50-DF275824AC04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Vragen" sheetId="1" r:id="rId1"/>
    <sheet name="Uitslag" sheetId="2" r:id="rId2"/>
  </sheets>
  <definedNames>
    <definedName name="_xlnm.Print_Area" localSheetId="0">Vragen!$A$1:$I$158</definedName>
  </definedNames>
  <calcPr calcId="179017" iterateDelta="1E-4"/>
</workbook>
</file>

<file path=xl/calcChain.xml><?xml version="1.0" encoding="utf-8"?>
<calcChain xmlns="http://schemas.openxmlformats.org/spreadsheetml/2006/main">
  <c r="E51" i="2" l="1"/>
  <c r="D51" i="2"/>
  <c r="C51" i="2"/>
  <c r="B51" i="2"/>
  <c r="A51" i="2"/>
  <c r="E50" i="2"/>
  <c r="D50" i="2"/>
  <c r="C50" i="2"/>
  <c r="B50" i="2"/>
  <c r="A50" i="2"/>
  <c r="E49" i="2"/>
  <c r="D49" i="2"/>
  <c r="C49" i="2"/>
  <c r="B49" i="2"/>
  <c r="A49" i="2"/>
  <c r="E48" i="2"/>
  <c r="D48" i="2"/>
  <c r="C48" i="2"/>
  <c r="B48" i="2"/>
  <c r="A48" i="2"/>
  <c r="E47" i="2"/>
  <c r="D47" i="2"/>
  <c r="C47" i="2"/>
  <c r="B47" i="2"/>
  <c r="A47" i="2"/>
  <c r="E46" i="2"/>
  <c r="D46" i="2"/>
  <c r="C46" i="2"/>
  <c r="B46" i="2"/>
  <c r="A46" i="2"/>
  <c r="E45" i="2"/>
  <c r="D45" i="2"/>
  <c r="C45" i="2"/>
  <c r="B45" i="2"/>
  <c r="A45" i="2"/>
  <c r="E44" i="2"/>
  <c r="D44" i="2"/>
  <c r="C44" i="2"/>
  <c r="B44" i="2"/>
  <c r="A44" i="2"/>
  <c r="E43" i="2"/>
  <c r="D43" i="2"/>
  <c r="C43" i="2"/>
  <c r="B43" i="2"/>
  <c r="A43" i="2"/>
  <c r="E42" i="2"/>
  <c r="D42" i="2"/>
  <c r="C42" i="2"/>
  <c r="B42" i="2"/>
  <c r="A42" i="2"/>
  <c r="F39" i="2"/>
  <c r="B39" i="2"/>
  <c r="F38" i="2"/>
  <c r="B38" i="2"/>
  <c r="F37" i="2"/>
  <c r="B37" i="2"/>
  <c r="F36" i="2"/>
  <c r="B36" i="2"/>
  <c r="F35" i="2"/>
  <c r="B35" i="2"/>
  <c r="F34" i="2"/>
  <c r="B34" i="2"/>
  <c r="F33" i="2"/>
  <c r="B33" i="2"/>
  <c r="F32" i="2"/>
  <c r="D32" i="2"/>
  <c r="B32" i="2"/>
  <c r="F31" i="2"/>
  <c r="D31" i="2"/>
  <c r="B31" i="2"/>
  <c r="F30" i="2"/>
  <c r="D30" i="2"/>
  <c r="B30" i="2"/>
  <c r="K5" i="2" s="1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F18" i="2"/>
  <c r="D18" i="2"/>
  <c r="B18" i="2"/>
  <c r="F17" i="2"/>
  <c r="D17" i="2"/>
  <c r="B17" i="2"/>
  <c r="F16" i="2"/>
  <c r="D16" i="2"/>
  <c r="B16" i="2"/>
  <c r="A13" i="2"/>
  <c r="C10" i="2"/>
  <c r="C8" i="2"/>
  <c r="C6" i="2"/>
  <c r="C5" i="2"/>
  <c r="C4" i="2"/>
  <c r="C3" i="2"/>
  <c r="K4" i="2" l="1"/>
  <c r="K6" i="2"/>
  <c r="K7" i="2"/>
</calcChain>
</file>

<file path=xl/sharedStrings.xml><?xml version="1.0" encoding="utf-8"?>
<sst xmlns="http://schemas.openxmlformats.org/spreadsheetml/2006/main" count="145" uniqueCount="126">
  <si>
    <t>4DKL</t>
  </si>
  <si>
    <t>VierDimensionale KlachtenLijst</t>
  </si>
  <si>
    <t>Toelichting</t>
  </si>
  <si>
    <t>De volgende vragenlijst betreft verschillende klachten en verschijnselen die u mogelijk hebt.</t>
  </si>
  <si>
    <r>
      <t>Het gaat steeds om klachten en verschijnselen die u</t>
    </r>
    <r>
      <rPr>
        <b/>
        <sz val="12"/>
        <color rgb="FF000000"/>
        <rFont val="Times New Roman"/>
        <family val="1"/>
        <charset val="1"/>
      </rPr>
      <t>de afgelopen week (de afgelopen 7 dagen</t>
    </r>
  </si>
  <si>
    <t>niet meer, tellen niet mee.</t>
  </si>
  <si>
    <t>Wilt u per klacht aangeven hoe vaak u dit in de afgelopen week bij uzelf hebt opgemerkt, door</t>
  </si>
  <si>
    <t>het cijfer in te vullen dat staat voor het meest passende antwoord.</t>
  </si>
  <si>
    <t>Antwoordmogelijkheden:</t>
  </si>
  <si>
    <t>0 = nee</t>
  </si>
  <si>
    <t>1 = soms</t>
  </si>
  <si>
    <t>2 = regelmatig</t>
  </si>
  <si>
    <t>3 = vaak</t>
  </si>
  <si>
    <t>4 = heel vaak of voortdurend</t>
  </si>
  <si>
    <t>Voorbeeld</t>
  </si>
  <si>
    <t>Vraag: Hebt u de afgelopen week last van jeuk?</t>
  </si>
  <si>
    <t>vult u het cijfer 0 in.</t>
  </si>
  <si>
    <t>Naam</t>
  </si>
  <si>
    <t>Geboortedatum</t>
  </si>
  <si>
    <t>Bedrijfsarts</t>
  </si>
  <si>
    <t>Hebt u de afgelopen week last van:</t>
  </si>
  <si>
    <t>0 = nee     1 = soms     2 = regelmatig     3 = vaak     4 = heel vaak of voortdurend</t>
  </si>
  <si>
    <t>1. duizeligheid of een licht gevoel in het hoofd?</t>
  </si>
  <si>
    <t>2. pijnlijke spieren?</t>
  </si>
  <si>
    <t>3. flauw vallen?</t>
  </si>
  <si>
    <t>4. pijn in de nek?</t>
  </si>
  <si>
    <t>5. pijn in de rug?</t>
  </si>
  <si>
    <t>6. overmatige transpiratie?</t>
  </si>
  <si>
    <t>7. hartkloppingen?</t>
  </si>
  <si>
    <t>8. hoofdpijn?</t>
  </si>
  <si>
    <t>9. een opgeblazen gevoel in de buik?</t>
  </si>
  <si>
    <t>10. wazig zien of vlekken voor de ogen zien?</t>
  </si>
  <si>
    <t>11. benauwdheid?</t>
  </si>
  <si>
    <t>12. misselijkheid of een maag die ‘van streek’ is?</t>
  </si>
  <si>
    <t>13. pijn in de buik of maagstreek?</t>
  </si>
  <si>
    <t>14. tintelingen in de vingers?</t>
  </si>
  <si>
    <t>15. een drukkend of beklemmende gevoel op de borst?</t>
  </si>
  <si>
    <t>16. pijn in de borst?</t>
  </si>
  <si>
    <t>17. neerslachtigheid?</t>
  </si>
  <si>
    <t>18. zomaar plotseling schrikken?</t>
  </si>
  <si>
    <t>19. piekeren?</t>
  </si>
  <si>
    <t>20. onrustig slapen?</t>
  </si>
  <si>
    <t>21. onbestemde angst-gevoelens?</t>
  </si>
  <si>
    <t>22. lusteloosheid?</t>
  </si>
  <si>
    <t>23. beven in gezelschap van andere mensen?</t>
  </si>
  <si>
    <t>24. angst- of paniek-aanvallen?</t>
  </si>
  <si>
    <t>Voelt u zich de afgelopen week:</t>
  </si>
  <si>
    <t>25. gespannen?</t>
  </si>
  <si>
    <t>26. snel geïrriteerd?</t>
  </si>
  <si>
    <t>27. angstig?</t>
  </si>
  <si>
    <t>Hebt u de afgelopen week het gevoel:</t>
  </si>
  <si>
    <t>28. dat alles zinloos is?</t>
  </si>
  <si>
    <t>29. dat u tot niets meer kunt komen?</t>
  </si>
  <si>
    <t>30. dat het leven niet de moeite waard is?</t>
  </si>
  <si>
    <t>31. dat u geen belangstelling meer kunt opbrengen</t>
  </si>
  <si>
    <t>voor de mensen en dingen om u heen?</t>
  </si>
  <si>
    <t>32. dat u ’t niet meer aankunt?</t>
  </si>
  <si>
    <t>33. dat het beter zou zijn als u maar dood was?</t>
  </si>
  <si>
    <t>34. dat u nergens meer plezier in kunt hebben?</t>
  </si>
  <si>
    <t>35. dat er geen uitweg is uit uw situatie?</t>
  </si>
  <si>
    <t>36. dat u er niet meer tegenop kunt?</t>
  </si>
  <si>
    <t>37. dat u nergens meer zin in hebt?</t>
  </si>
  <si>
    <t>Hebt u de afgelopen week:</t>
  </si>
  <si>
    <t>38. moeite met helder denken?</t>
  </si>
  <si>
    <t>39. moeite om in slaap te komen?</t>
  </si>
  <si>
    <t>40. angst om alleen het huis uit te gaan?</t>
  </si>
  <si>
    <t>Bent u de afgelopen week:</t>
  </si>
  <si>
    <t>41. snel emotioneel?</t>
  </si>
  <si>
    <t>42. angstig voor iets waarvoor u helemaal niet bang</t>
  </si>
  <si>
    <t>zou hoeven te zijn? (bijvoorbeeld dieren, hoogten, kleine ruimten)</t>
  </si>
  <si>
    <t>43. bang om te reizen in bussen, treinen of trams?</t>
  </si>
  <si>
    <t>44. bang om in verlegenheid te raken in gezelschap</t>
  </si>
  <si>
    <t>van andere mensen?</t>
  </si>
  <si>
    <t>45. Hebt u de afgelopen week weleens een gevoel of u</t>
  </si>
  <si>
    <t>door een onbekend gevaar bedreigd wordt?</t>
  </si>
  <si>
    <t>46. Denkt u de afgelopen week weleens “was ik maar</t>
  </si>
  <si>
    <t>dood”?</t>
  </si>
  <si>
    <t>47. Schieten u de afgelopen week weleens beelden in</t>
  </si>
  <si>
    <t>gedachten over (een) aangrijpende gebeurte-</t>
  </si>
  <si>
    <t>nis(sen) die u hebt meegemaakt?</t>
  </si>
  <si>
    <t>48. Moet u de afgelopen week weleens uw best doen</t>
  </si>
  <si>
    <t>om gedachten of herinneringen aan (een) aangrij-</t>
  </si>
  <si>
    <t>pende gebeurtenis(sen) van u af te zetten?</t>
  </si>
  <si>
    <t>49. Moet u de afgelopen week bepaalde plaatsen</t>
  </si>
  <si>
    <t>vermijden omdat u er angstig van wordt?</t>
  </si>
  <si>
    <t>50. Moet u de afgelopen week sommige handelingen</t>
  </si>
  <si>
    <t>een aantal keren herhalen voordat u iets anders</t>
  </si>
  <si>
    <t>kunt gaan doen?</t>
  </si>
  <si>
    <t>Hebt u de afgelopen week misschien nog klachten en/of verschijnselen</t>
  </si>
  <si>
    <t>bij uzelf opgemerkt die niet in de bovenstaande lijst voorkomen?</t>
  </si>
  <si>
    <t>Zo ja, wilt u die dan hieronder vermelden?</t>
  </si>
  <si>
    <t>Wanneer zijn uw huidige klachten begonnen?  (Zet een kruisje bij de juiste termijn)</t>
  </si>
  <si>
    <r>
      <t>1.</t>
    </r>
    <r>
      <rPr>
        <sz val="12"/>
        <color rgb="FF000000"/>
        <rFont val="Times New Roman"/>
        <family val="1"/>
        <charset val="1"/>
      </rPr>
      <t>minder dan een maand geleden</t>
    </r>
  </si>
  <si>
    <r>
      <t>2.</t>
    </r>
    <r>
      <rPr>
        <sz val="12"/>
        <color rgb="FF000000"/>
        <rFont val="Times New Roman"/>
        <family val="1"/>
        <charset val="1"/>
      </rPr>
      <t>1-3   maanden geleden</t>
    </r>
  </si>
  <si>
    <r>
      <t>3.</t>
    </r>
    <r>
      <rPr>
        <sz val="12"/>
        <color rgb="FF000000"/>
        <rFont val="Times New Roman"/>
        <family val="1"/>
        <charset val="1"/>
      </rPr>
      <t>3-6   maanden geleden</t>
    </r>
  </si>
  <si>
    <r>
      <t>4.</t>
    </r>
    <r>
      <rPr>
        <sz val="12"/>
        <color rgb="FF000000"/>
        <rFont val="Times New Roman"/>
        <family val="1"/>
        <charset val="1"/>
      </rPr>
      <t>6-12 maanden geleden</t>
    </r>
  </si>
  <si>
    <r>
      <t>5.</t>
    </r>
    <r>
      <rPr>
        <sz val="12"/>
        <color rgb="FF000000"/>
        <rFont val="Times New Roman"/>
        <family val="1"/>
        <charset val="1"/>
      </rPr>
      <t>1-2   jaar geleden</t>
    </r>
  </si>
  <si>
    <r>
      <t>6.</t>
    </r>
    <r>
      <rPr>
        <sz val="12"/>
        <color rgb="FF000000"/>
        <rFont val="Times New Roman"/>
        <family val="1"/>
        <charset val="1"/>
      </rPr>
      <t>2-5   jaar geleden</t>
    </r>
  </si>
  <si>
    <r>
      <t>7.</t>
    </r>
    <r>
      <rPr>
        <sz val="12"/>
        <color rgb="FF000000"/>
        <rFont val="Times New Roman"/>
        <family val="1"/>
        <charset val="1"/>
      </rPr>
      <t>langer dan 5 jaar geleden</t>
    </r>
  </si>
  <si>
    <t>Bent u man of vrouw?</t>
  </si>
  <si>
    <t>Wat is uw leeftijd?</t>
  </si>
  <si>
    <t>Datum van invullen</t>
  </si>
  <si>
    <t>Wilt u nog even controleren of u geen vragen hebt overgeslagen?</t>
  </si>
  <si>
    <t>Dank voor uw medewerking</t>
  </si>
  <si>
    <t>Uitslag VierDimensionale KlachtenLijst</t>
  </si>
  <si>
    <t>Patient:</t>
  </si>
  <si>
    <t>Catagorie</t>
  </si>
  <si>
    <t>Score</t>
  </si>
  <si>
    <t>Distress</t>
  </si>
  <si>
    <t>Geslacht</t>
  </si>
  <si>
    <t>Depressie</t>
  </si>
  <si>
    <t>Leeftijd</t>
  </si>
  <si>
    <t>Angst</t>
  </si>
  <si>
    <t>Somatisatie</t>
  </si>
  <si>
    <t>Datum v. invullen</t>
  </si>
  <si>
    <t>Andere klachten en/of verschijnselen die niet in de lijst voorkomen:</t>
  </si>
  <si>
    <t>Vragen</t>
  </si>
  <si>
    <t>Uitslag</t>
  </si>
  <si>
    <t>N.I. = niet ingevuld</t>
  </si>
  <si>
    <t>Vragen beantwoordt met 'heel vaak of voortdurend':</t>
  </si>
  <si>
    <r>
      <t xml:space="preserve">Als u de afgelopen week </t>
    </r>
    <r>
      <rPr>
        <u/>
        <sz val="12"/>
        <color rgb="FF000000"/>
        <rFont val="Times New Roman"/>
        <family val="1"/>
        <charset val="1"/>
      </rPr>
      <t xml:space="preserve">regelmatig </t>
    </r>
    <r>
      <rPr>
        <sz val="12"/>
        <color rgb="FF000000"/>
        <rFont val="Times New Roman"/>
        <family val="1"/>
        <charset val="1"/>
      </rPr>
      <t>last van jeuk hebt, vult u het cijfer 2 in.</t>
    </r>
  </si>
  <si>
    <r>
      <t xml:space="preserve">Als u de afgelopen week </t>
    </r>
    <r>
      <rPr>
        <u/>
        <sz val="12"/>
        <color rgb="FF000000"/>
        <rFont val="Times New Roman"/>
        <family val="1"/>
        <charset val="1"/>
      </rPr>
      <t xml:space="preserve">geen </t>
    </r>
    <r>
      <rPr>
        <sz val="12"/>
        <color rgb="FF000000"/>
        <rFont val="Times New Roman"/>
        <family val="1"/>
        <charset val="1"/>
      </rPr>
      <t>last van jeuk hebt, omcirkelt u het cijfer 0 als volgt:</t>
    </r>
  </si>
  <si>
    <r>
      <t xml:space="preserve">met vandaag erbij) </t>
    </r>
    <r>
      <rPr>
        <sz val="12"/>
        <color rgb="FF000000"/>
        <rFont val="Times New Roman"/>
        <family val="1"/>
        <charset val="1"/>
      </rPr>
      <t>hebt ervaren. Klachten die u daarvoor wel had, maar de afgelopen week</t>
    </r>
  </si>
  <si>
    <t>Beantwoord de vragen, vul geen cijfers in die buiten de vijfpuntsschaal vallen.</t>
  </si>
  <si>
    <t>Sla a.u.b. geen klachten over. Denk niet te lang na over de antwoorden.</t>
  </si>
  <si>
    <t>Meestal is het eerste dat bij u opkomt het beste antwoord.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</si>
</sst>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;@"/>
    <numFmt numFmtId="165" formatCode="dddd&quot;, &quot;mmmm\ dd&quot;, &quot;yyyy"/>
  </numFmts>
  <fonts count="20" x14ac:knownFonts="1">
    <font>
      <sz val="11"/>
      <color rgb="FF000000"/>
      <name val="Times New Roman"/>
      <family val="1"/>
      <charset val="1"/>
    </font>
    <font>
      <b/>
      <sz val="11"/>
      <color rgb="FF9933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1"/>
      <color rgb="FF003366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FF9900"/>
      <name val="Calibri"/>
      <family val="2"/>
      <charset val="1"/>
    </font>
    <font>
      <u/>
      <sz val="12"/>
      <color rgb="FF000000"/>
      <name val="Times New Roman"/>
      <family val="1"/>
      <charset val="1"/>
    </font>
    <font>
      <b/>
      <sz val="13"/>
      <color rgb="FF003366"/>
      <name val="Calibri"/>
      <family val="2"/>
      <charset val="1"/>
    </font>
    <font>
      <i/>
      <sz val="11"/>
      <color rgb="FF003366"/>
      <name val="Calibri"/>
      <family val="2"/>
      <charset val="1"/>
    </font>
    <font>
      <sz val="11"/>
      <color rgb="FF003366"/>
      <name val="Times New Roman"/>
      <family val="1"/>
      <charset val="1"/>
    </font>
    <font>
      <b/>
      <sz val="12"/>
      <color rgb="FFDD0806"/>
      <name val="Calibri"/>
      <family val="2"/>
      <charset val="1"/>
    </font>
    <font>
      <i/>
      <sz val="12"/>
      <color rgb="FF000000"/>
      <name val="Times New Roman"/>
      <family val="1"/>
      <charset val="1"/>
    </font>
    <font>
      <b/>
      <sz val="12"/>
      <color rgb="FF003366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8"/>
      <color rgb="FF333333"/>
      <name val="Calibri"/>
      <family val="2"/>
      <charset val="1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FFCC"/>
        <bgColor rgb="FFFFFFF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A7C0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33333"/>
      </bottom>
      <diagonal/>
    </border>
    <border>
      <left style="thin">
        <color auto="1"/>
      </left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rgb="FF333333"/>
      </left>
      <right/>
      <top style="thin">
        <color rgb="FF333333"/>
      </top>
      <bottom style="thin">
        <color auto="1"/>
      </bottom>
      <diagonal/>
    </border>
    <border>
      <left/>
      <right style="thin">
        <color auto="1"/>
      </right>
      <top style="thin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333333"/>
      </top>
      <bottom style="thin">
        <color auto="1"/>
      </bottom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333333"/>
      </left>
      <right style="thin">
        <color rgb="FF333333"/>
      </right>
      <top/>
      <bottom style="dashed">
        <color rgb="FF333333"/>
      </bottom>
      <diagonal/>
    </border>
    <border>
      <left style="thin">
        <color rgb="FF333333"/>
      </left>
      <right style="medium">
        <color rgb="FF333333"/>
      </right>
      <top/>
      <bottom style="dashed">
        <color rgb="FF333333"/>
      </bottom>
      <diagonal/>
    </border>
    <border>
      <left style="medium">
        <color rgb="FF333333"/>
      </left>
      <right style="thin">
        <color rgb="FF333333"/>
      </right>
      <top style="dashed">
        <color rgb="FF333333"/>
      </top>
      <bottom style="dashed">
        <color rgb="FF333333"/>
      </bottom>
      <diagonal/>
    </border>
    <border>
      <left style="medium">
        <color rgb="FF333333"/>
      </left>
      <right style="thin">
        <color rgb="FF333333"/>
      </right>
      <top style="dashed">
        <color rgb="FF333333"/>
      </top>
      <bottom style="thin">
        <color auto="1"/>
      </bottom>
      <diagonal/>
    </border>
    <border>
      <left style="thin">
        <color rgb="FF333333"/>
      </left>
      <right style="medium">
        <color rgb="FF333333"/>
      </right>
      <top style="dashed">
        <color rgb="FF333333"/>
      </top>
      <bottom style="thin">
        <color auto="1"/>
      </bottom>
      <diagonal/>
    </border>
    <border>
      <left style="thin">
        <color rgb="FF333333"/>
      </left>
      <right style="medium">
        <color rgb="FF333333"/>
      </right>
      <top style="thin">
        <color auto="1"/>
      </top>
      <bottom style="dashed">
        <color rgb="FF333333"/>
      </bottom>
      <diagonal/>
    </border>
    <border>
      <left style="thin">
        <color rgb="FF333333"/>
      </left>
      <right style="medium">
        <color rgb="FF333333"/>
      </right>
      <top style="thin">
        <color auto="1"/>
      </top>
      <bottom style="thin">
        <color auto="1"/>
      </bottom>
      <diagonal/>
    </border>
    <border>
      <left style="medium">
        <color rgb="FF333333"/>
      </left>
      <right style="thin">
        <color rgb="FF333333"/>
      </right>
      <top style="dashed">
        <color rgb="FF333333"/>
      </top>
      <bottom style="medium">
        <color rgb="FF33333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2">
    <xf numFmtId="0" fontId="0" fillId="0" borderId="0"/>
    <xf numFmtId="0" fontId="19" fillId="3" borderId="4" applyProtection="0"/>
  </cellStyleXfs>
  <cellXfs count="67">
    <xf numFmtId="0" fontId="0" fillId="0" borderId="0" xfId="0"/>
    <xf numFmtId="0" fontId="2" fillId="0" borderId="0" xfId="0" applyFont="1"/>
    <xf numFmtId="0" fontId="3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9" fillId="0" borderId="2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0" applyFont="1"/>
    <xf numFmtId="0" fontId="12" fillId="2" borderId="1" xfId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" fillId="2" borderId="1" xfId="1" applyFont="1" applyFill="1" applyBorder="1" applyAlignment="1" applyProtection="1">
      <alignment horizontal="left"/>
      <protection locked="0"/>
    </xf>
    <xf numFmtId="0" fontId="5" fillId="0" borderId="0" xfId="0" applyFont="1"/>
    <xf numFmtId="0" fontId="14" fillId="0" borderId="0" xfId="1" applyFont="1" applyFill="1" applyBorder="1" applyAlignment="1" applyProtection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3" fillId="0" borderId="0" xfId="1" applyFont="1" applyFill="1" applyBorder="1" applyAlignment="1" applyProtection="1"/>
    <xf numFmtId="0" fontId="17" fillId="2" borderId="11" xfId="1" applyFont="1" applyFill="1" applyBorder="1" applyAlignment="1" applyProtection="1"/>
    <xf numFmtId="0" fontId="0" fillId="0" borderId="13" xfId="0" applyBorder="1"/>
    <xf numFmtId="0" fontId="17" fillId="2" borderId="14" xfId="1" applyFont="1" applyFill="1" applyBorder="1" applyAlignment="1" applyProtection="1"/>
    <xf numFmtId="0" fontId="17" fillId="2" borderId="16" xfId="1" applyFont="1" applyFill="1" applyBorder="1" applyAlignment="1" applyProtection="1"/>
    <xf numFmtId="0" fontId="1" fillId="2" borderId="16" xfId="1" applyFont="1" applyFill="1" applyBorder="1" applyAlignment="1" applyProtection="1"/>
    <xf numFmtId="0" fontId="17" fillId="2" borderId="17" xfId="1" applyFont="1" applyFill="1" applyBorder="1" applyAlignment="1" applyProtection="1"/>
    <xf numFmtId="0" fontId="1" fillId="2" borderId="17" xfId="1" applyFont="1" applyFill="1" applyBorder="1" applyAlignment="1" applyProtection="1"/>
    <xf numFmtId="0" fontId="17" fillId="2" borderId="18" xfId="1" applyFont="1" applyFill="1" applyBorder="1" applyAlignment="1" applyProtection="1"/>
    <xf numFmtId="0" fontId="0" fillId="0" borderId="0" xfId="0" applyBorder="1"/>
    <xf numFmtId="0" fontId="17" fillId="2" borderId="19" xfId="1" applyFont="1" applyFill="1" applyBorder="1" applyAlignment="1" applyProtection="1"/>
    <xf numFmtId="0" fontId="1" fillId="2" borderId="19" xfId="1" applyFont="1" applyFill="1" applyBorder="1" applyAlignment="1" applyProtection="1"/>
    <xf numFmtId="0" fontId="17" fillId="2" borderId="20" xfId="1" applyFont="1" applyFill="1" applyBorder="1" applyAlignment="1" applyProtection="1"/>
    <xf numFmtId="0" fontId="17" fillId="2" borderId="21" xfId="1" applyFont="1" applyFill="1" applyBorder="1" applyAlignment="1" applyProtection="1"/>
    <xf numFmtId="0" fontId="18" fillId="2" borderId="23" xfId="1" applyFont="1" applyFill="1" applyBorder="1" applyAlignment="1" applyProtection="1">
      <alignment horizontal="center"/>
    </xf>
    <xf numFmtId="0" fontId="18" fillId="2" borderId="24" xfId="1" applyFont="1" applyFill="1" applyBorder="1" applyAlignment="1" applyProtection="1">
      <alignment horizontal="center"/>
    </xf>
    <xf numFmtId="0" fontId="18" fillId="2" borderId="26" xfId="1" applyFont="1" applyFill="1" applyBorder="1" applyAlignment="1" applyProtection="1">
      <alignment horizontal="center"/>
    </xf>
    <xf numFmtId="0" fontId="18" fillId="2" borderId="27" xfId="1" applyFont="1" applyFill="1" applyBorder="1" applyAlignment="1" applyProtection="1">
      <alignment horizontal="center"/>
    </xf>
    <xf numFmtId="0" fontId="18" fillId="2" borderId="28" xfId="1" applyFont="1" applyFill="1" applyBorder="1" applyAlignment="1" applyProtection="1">
      <alignment horizontal="center"/>
    </xf>
    <xf numFmtId="0" fontId="18" fillId="2" borderId="29" xfId="1" applyFont="1" applyFill="1" applyBorder="1" applyAlignment="1" applyProtection="1">
      <alignment horizontal="center"/>
    </xf>
    <xf numFmtId="0" fontId="18" fillId="2" borderId="30" xfId="1" applyFont="1" applyFill="1" applyBorder="1" applyAlignment="1" applyProtection="1">
      <alignment horizontal="center"/>
    </xf>
    <xf numFmtId="0" fontId="18" fillId="2" borderId="31" xfId="1" applyFont="1" applyFill="1" applyBorder="1" applyAlignment="1" applyProtection="1">
      <alignment horizontal="center"/>
    </xf>
    <xf numFmtId="0" fontId="18" fillId="2" borderId="32" xfId="1" applyFont="1" applyFill="1" applyBorder="1" applyAlignment="1" applyProtection="1">
      <alignment horizontal="center"/>
    </xf>
    <xf numFmtId="0" fontId="18" fillId="2" borderId="33" xfId="1" applyFont="1" applyFill="1" applyBorder="1" applyAlignment="1" applyProtection="1">
      <alignment horizontal="center"/>
    </xf>
    <xf numFmtId="0" fontId="1" fillId="2" borderId="35" xfId="1" applyFont="1" applyFill="1" applyBorder="1" applyAlignment="1" applyProtection="1"/>
    <xf numFmtId="0" fontId="1" fillId="2" borderId="3" xfId="1" applyFont="1" applyFill="1" applyBorder="1" applyAlignment="1" applyProtection="1"/>
    <xf numFmtId="49" fontId="1" fillId="2" borderId="1" xfId="1" applyNumberFormat="1" applyFont="1" applyFill="1" applyBorder="1" applyAlignment="1" applyProtection="1">
      <alignment horizontal="left"/>
      <protection locked="0"/>
    </xf>
    <xf numFmtId="49" fontId="1" fillId="2" borderId="10" xfId="1" applyNumberFormat="1" applyFont="1" applyFill="1" applyBorder="1" applyAlignment="1" applyProtection="1">
      <alignment horizontal="left"/>
      <protection locked="0"/>
    </xf>
    <xf numFmtId="0" fontId="1" fillId="2" borderId="10" xfId="1" applyFont="1" applyFill="1" applyBorder="1" applyAlignment="1" applyProtection="1">
      <alignment horizontal="left"/>
      <protection locked="0"/>
    </xf>
    <xf numFmtId="164" fontId="1" fillId="2" borderId="10" xfId="1" applyNumberFormat="1" applyFont="1" applyFill="1" applyBorder="1" applyAlignment="1" applyProtection="1">
      <alignment horizontal="left"/>
      <protection locked="0"/>
    </xf>
    <xf numFmtId="49" fontId="1" fillId="2" borderId="6" xfId="1" applyNumberFormat="1" applyFont="1" applyFill="1" applyBorder="1" applyAlignment="1" applyProtection="1">
      <alignment horizontal="left" vertical="top" wrapText="1"/>
      <protection locked="0"/>
    </xf>
    <xf numFmtId="164" fontId="1" fillId="2" borderId="8" xfId="1" applyNumberFormat="1" applyFont="1" applyFill="1" applyBorder="1" applyAlignment="1" applyProtection="1">
      <alignment horizontal="left"/>
      <protection locked="0"/>
    </xf>
    <xf numFmtId="49" fontId="1" fillId="2" borderId="9" xfId="1" applyNumberFormat="1" applyFont="1" applyFill="1" applyBorder="1" applyAlignment="1" applyProtection="1">
      <alignment horizontal="left" vertical="top" wrapText="1"/>
      <protection locked="0"/>
    </xf>
    <xf numFmtId="49" fontId="1" fillId="2" borderId="10" xfId="1" applyNumberFormat="1" applyFont="1" applyFill="1" applyBorder="1" applyAlignment="1" applyProtection="1">
      <alignment horizontal="left" vertical="top"/>
      <protection locked="0"/>
    </xf>
    <xf numFmtId="0" fontId="17" fillId="2" borderId="3" xfId="1" applyFont="1" applyFill="1" applyBorder="1" applyAlignment="1" applyProtection="1">
      <alignment horizontal="center"/>
    </xf>
    <xf numFmtId="0" fontId="0" fillId="3" borderId="25" xfId="1" applyFont="1" applyBorder="1" applyAlignment="1" applyProtection="1">
      <alignment horizontal="center"/>
    </xf>
    <xf numFmtId="0" fontId="18" fillId="2" borderId="34" xfId="1" applyFont="1" applyFill="1" applyBorder="1" applyAlignment="1" applyProtection="1">
      <alignment horizontal="center"/>
    </xf>
    <xf numFmtId="0" fontId="17" fillId="2" borderId="15" xfId="1" applyFont="1" applyFill="1" applyBorder="1" applyAlignment="1" applyProtection="1">
      <alignment horizontal="left"/>
    </xf>
    <xf numFmtId="0" fontId="0" fillId="0" borderId="0" xfId="0" applyBorder="1"/>
    <xf numFmtId="49" fontId="17" fillId="2" borderId="15" xfId="1" applyNumberFormat="1" applyFont="1" applyFill="1" applyBorder="1" applyAlignment="1" applyProtection="1">
      <alignment horizontal="left"/>
    </xf>
    <xf numFmtId="0" fontId="17" fillId="2" borderId="11" xfId="1" applyFont="1" applyFill="1" applyBorder="1" applyAlignment="1" applyProtection="1"/>
    <xf numFmtId="165" fontId="17" fillId="2" borderId="22" xfId="1" applyNumberFormat="1" applyFont="1" applyFill="1" applyBorder="1" applyAlignment="1" applyProtection="1">
      <alignment horizontal="left"/>
    </xf>
    <xf numFmtId="49" fontId="17" fillId="2" borderId="12" xfId="1" applyNumberFormat="1" applyFont="1" applyFill="1" applyBorder="1" applyAlignment="1" applyProtection="1">
      <alignment horizontal="left"/>
    </xf>
    <xf numFmtId="164" fontId="17" fillId="2" borderId="15" xfId="1" applyNumberFormat="1" applyFont="1" applyFill="1" applyBorder="1" applyAlignment="1" applyProtection="1">
      <alignment horizontal="left"/>
    </xf>
  </cellXfs>
  <cellStyles count="2">
    <cellStyle name="Standaard" xfId="0" builtinId="0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D0806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K151"/>
  <sheetViews>
    <sheetView showGridLines="0" tabSelected="1" topLeftCell="A37" zoomScale="130" zoomScaleNormal="130" workbookViewId="0">
      <selection activeCell="H4" sqref="H4"/>
    </sheetView>
  </sheetViews>
  <sheetFormatPr defaultRowHeight="15.75" x14ac:dyDescent="0.25"/>
  <cols>
    <col min="1" max="1" width="17.42578125" style="1"/>
    <col min="2" max="7" width="9.140625" style="1"/>
    <col min="8" max="8" width="14.28515625" style="1"/>
    <col min="9" max="9" width="0.85546875" style="1"/>
    <col min="10" max="1025" width="9.140625" style="1"/>
  </cols>
  <sheetData>
    <row r="1" spans="1:1024" ht="22.5" x14ac:dyDescent="0.3">
      <c r="A1"/>
      <c r="B1"/>
      <c r="C1"/>
      <c r="D1" s="2" t="s">
        <v>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2.5" x14ac:dyDescent="0.3">
      <c r="A2"/>
      <c r="B2"/>
      <c r="C2"/>
      <c r="D2" s="2" t="s">
        <v>1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2.5" x14ac:dyDescent="0.3">
      <c r="A3"/>
      <c r="B3"/>
      <c r="C3"/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3" t="s">
        <v>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4" t="s">
        <v>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4" t="s">
        <v>4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5" t="s">
        <v>122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4" t="s">
        <v>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4" t="s">
        <v>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 s="4" t="s">
        <v>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5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4" t="s">
        <v>8</v>
      </c>
      <c r="B13"/>
      <c r="C13"/>
      <c r="D13" s="5" t="s">
        <v>9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/>
      <c r="B14"/>
      <c r="C14"/>
      <c r="D14" s="5" t="s">
        <v>10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/>
      <c r="B15"/>
      <c r="C15"/>
      <c r="D15" s="5" t="s">
        <v>11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/>
      <c r="B16"/>
      <c r="C16"/>
      <c r="D16" s="5" t="s">
        <v>12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/>
      <c r="B17"/>
      <c r="C17"/>
      <c r="D17" s="5" t="s">
        <v>13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/>
      <c r="B18"/>
      <c r="C18"/>
      <c r="D18" s="5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5">
      <c r="A19" s="6" t="s">
        <v>14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 s="6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 s="4" t="s">
        <v>15</v>
      </c>
      <c r="B21" s="4"/>
      <c r="C21" s="4"/>
      <c r="D21"/>
      <c r="E21"/>
      <c r="F21"/>
      <c r="G21"/>
      <c r="H21" s="7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5">
      <c r="A22" s="4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 s="4" t="s">
        <v>120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5" spans="1:1024" x14ac:dyDescent="0.25">
      <c r="A25" s="4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5">
      <c r="A26" s="4" t="s">
        <v>15</v>
      </c>
      <c r="B26" s="4"/>
      <c r="C26"/>
      <c r="D26"/>
      <c r="E26"/>
      <c r="F26"/>
      <c r="G26"/>
      <c r="H26" s="7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A27" s="4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5">
      <c r="A28" s="4" t="s">
        <v>121</v>
      </c>
      <c r="B28"/>
      <c r="C28"/>
      <c r="D28"/>
      <c r="E28" s="1" t="s">
        <v>16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30" spans="1:1024" x14ac:dyDescent="0.25">
      <c r="A30" s="4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25">
      <c r="A31" s="4"/>
      <c r="B31" s="4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 s="4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5">
      <c r="A33" s="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5">
      <c r="A34" s="4" t="s">
        <v>123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5">
      <c r="A35" s="4" t="s">
        <v>124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5">
      <c r="A36" s="4" t="s">
        <v>125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5">
      <c r="A37" s="4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.75" customHeight="1" x14ac:dyDescent="0.25">
      <c r="A38" s="8" t="s">
        <v>17</v>
      </c>
      <c r="B38" s="53"/>
      <c r="C38" s="53"/>
      <c r="D38" s="53"/>
      <c r="E38" s="53"/>
      <c r="F38" s="53"/>
      <c r="G38" s="53"/>
      <c r="H38" s="53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5">
      <c r="A39" s="9" t="s">
        <v>18</v>
      </c>
      <c r="B39" s="54"/>
      <c r="C39" s="54"/>
      <c r="D39" s="54"/>
      <c r="E39" s="54"/>
      <c r="F39" s="54"/>
      <c r="G39" s="54"/>
      <c r="H39" s="54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6.5" customHeight="1" x14ac:dyDescent="0.25">
      <c r="A40" s="10" t="s">
        <v>19</v>
      </c>
      <c r="B40" s="55"/>
      <c r="C40" s="55"/>
      <c r="D40" s="55"/>
      <c r="E40" s="55"/>
      <c r="F40" s="55"/>
      <c r="G40" s="55"/>
      <c r="H40" s="55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3" spans="1:1024" x14ac:dyDescent="0.25">
      <c r="A43"/>
      <c r="B43"/>
      <c r="C43"/>
      <c r="D43" s="5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x14ac:dyDescent="0.25">
      <c r="A44"/>
      <c r="B44"/>
      <c r="C44"/>
      <c r="D44" s="5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25">
      <c r="A45"/>
      <c r="B45"/>
      <c r="C45"/>
      <c r="D45" s="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25">
      <c r="A46"/>
      <c r="B46"/>
      <c r="C46"/>
      <c r="D46" s="5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25">
      <c r="A47"/>
      <c r="B47"/>
      <c r="C47"/>
      <c r="D47" s="5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12" customFormat="1" ht="17.25" x14ac:dyDescent="0.3">
      <c r="A48" s="11" t="s">
        <v>20</v>
      </c>
    </row>
    <row r="49" spans="1:1024" x14ac:dyDescent="0.25">
      <c r="A49" s="13" t="s">
        <v>21</v>
      </c>
      <c r="B49" s="14"/>
      <c r="C49" s="14"/>
      <c r="D49" s="14"/>
      <c r="E49" s="14"/>
      <c r="F49" s="14"/>
      <c r="G49" s="14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 s="4" t="s">
        <v>22</v>
      </c>
      <c r="B50"/>
      <c r="C50"/>
      <c r="D50"/>
      <c r="E50"/>
      <c r="F50"/>
      <c r="G50"/>
      <c r="H50" s="15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 s="4" t="s">
        <v>23</v>
      </c>
      <c r="B51"/>
      <c r="C51"/>
      <c r="D51" s="4"/>
      <c r="E51"/>
      <c r="F51"/>
      <c r="G51"/>
      <c r="H51" s="15">
        <v>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 s="4" t="s">
        <v>24</v>
      </c>
      <c r="B52"/>
      <c r="C52"/>
      <c r="D52"/>
      <c r="E52"/>
      <c r="F52"/>
      <c r="G52"/>
      <c r="H52" s="15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 s="4" t="s">
        <v>25</v>
      </c>
      <c r="B53"/>
      <c r="C53"/>
      <c r="D53" s="4"/>
      <c r="E53"/>
      <c r="F53"/>
      <c r="G53"/>
      <c r="H53" s="15">
        <v>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5">
      <c r="A54" s="4" t="s">
        <v>26</v>
      </c>
      <c r="B54"/>
      <c r="C54"/>
      <c r="D54"/>
      <c r="E54"/>
      <c r="F54"/>
      <c r="G54"/>
      <c r="H54" s="15">
        <v>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25">
      <c r="A55" s="4" t="s">
        <v>27</v>
      </c>
      <c r="B55"/>
      <c r="C55"/>
      <c r="D55" s="4"/>
      <c r="E55"/>
      <c r="F55"/>
      <c r="G55"/>
      <c r="H55" s="15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25">
      <c r="A56" s="4" t="s">
        <v>28</v>
      </c>
      <c r="B56"/>
      <c r="C56"/>
      <c r="D56"/>
      <c r="E56"/>
      <c r="F56"/>
      <c r="G56"/>
      <c r="H56" s="15"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5">
      <c r="A57" s="4" t="s">
        <v>29</v>
      </c>
      <c r="B57"/>
      <c r="C57"/>
      <c r="D57" s="4"/>
      <c r="E57"/>
      <c r="F57"/>
      <c r="G57"/>
      <c r="H57" s="15">
        <v>0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25">
      <c r="A58" s="4" t="s">
        <v>30</v>
      </c>
      <c r="B58"/>
      <c r="C58"/>
      <c r="D58"/>
      <c r="E58"/>
      <c r="F58"/>
      <c r="G58"/>
      <c r="H58" s="15"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25">
      <c r="A59" s="4" t="s">
        <v>31</v>
      </c>
      <c r="B59"/>
      <c r="C59"/>
      <c r="D59" s="4"/>
      <c r="E59"/>
      <c r="F59"/>
      <c r="G59"/>
      <c r="H59" s="15">
        <v>0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25">
      <c r="A60" s="4" t="s">
        <v>32</v>
      </c>
      <c r="B60"/>
      <c r="C60"/>
      <c r="D60"/>
      <c r="E60"/>
      <c r="F60"/>
      <c r="G60"/>
      <c r="H60" s="15"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5">
      <c r="A61" s="4" t="s">
        <v>33</v>
      </c>
      <c r="B61"/>
      <c r="C61" s="16"/>
      <c r="D61"/>
      <c r="E61"/>
      <c r="F61"/>
      <c r="G61"/>
      <c r="H61" s="15">
        <v>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5">
      <c r="A62" s="4"/>
      <c r="B62"/>
      <c r="C62" s="16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12" customFormat="1" ht="15.75" customHeight="1" x14ac:dyDescent="0.3">
      <c r="A63" s="11" t="s">
        <v>20</v>
      </c>
    </row>
    <row r="64" spans="1:1024" ht="15.75" customHeight="1" x14ac:dyDescent="0.25">
      <c r="A64" s="13" t="s">
        <v>21</v>
      </c>
      <c r="B64" s="14"/>
      <c r="C64" s="14"/>
      <c r="D64" s="14"/>
      <c r="E64" s="14"/>
      <c r="F64" s="14"/>
      <c r="G64" s="1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5">
      <c r="A65" s="4" t="s">
        <v>34</v>
      </c>
      <c r="B65"/>
      <c r="C65"/>
      <c r="D65" s="4"/>
      <c r="E65"/>
      <c r="F65"/>
      <c r="G65"/>
      <c r="H65" s="17">
        <v>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25">
      <c r="A66" s="4" t="s">
        <v>35</v>
      </c>
      <c r="B66"/>
      <c r="C66"/>
      <c r="D66"/>
      <c r="E66"/>
      <c r="F66"/>
      <c r="G66"/>
      <c r="H66" s="17">
        <v>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x14ac:dyDescent="0.25">
      <c r="A67" s="4" t="s">
        <v>36</v>
      </c>
      <c r="B67"/>
      <c r="C67"/>
      <c r="D67" s="16"/>
      <c r="E67"/>
      <c r="F67"/>
      <c r="G67"/>
      <c r="H67" s="17">
        <v>0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25">
      <c r="A68" s="4" t="s">
        <v>37</v>
      </c>
      <c r="B68"/>
      <c r="C68"/>
      <c r="D68"/>
      <c r="E68"/>
      <c r="F68"/>
      <c r="G68"/>
      <c r="H68" s="17">
        <v>0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25">
      <c r="A69" s="4" t="s">
        <v>38</v>
      </c>
      <c r="B69"/>
      <c r="C69" s="4"/>
      <c r="D69"/>
      <c r="E69"/>
      <c r="F69"/>
      <c r="G69"/>
      <c r="H69" s="17">
        <v>0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5">
      <c r="A70" s="4" t="s">
        <v>39</v>
      </c>
      <c r="B70"/>
      <c r="C70"/>
      <c r="D70"/>
      <c r="E70"/>
      <c r="F70"/>
      <c r="G70"/>
      <c r="H70" s="17">
        <v>0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 s="4" t="s">
        <v>40</v>
      </c>
      <c r="B71"/>
      <c r="C71" s="4"/>
      <c r="D71"/>
      <c r="E71"/>
      <c r="F71"/>
      <c r="G71"/>
      <c r="H71" s="17">
        <v>0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25">
      <c r="A72" s="4" t="s">
        <v>41</v>
      </c>
      <c r="B72"/>
      <c r="C72"/>
      <c r="D72"/>
      <c r="E72"/>
      <c r="F72"/>
      <c r="G72"/>
      <c r="H72" s="17">
        <v>0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25">
      <c r="A73" s="4" t="s">
        <v>42</v>
      </c>
      <c r="B73"/>
      <c r="C73"/>
      <c r="D73"/>
      <c r="E73"/>
      <c r="F73"/>
      <c r="G73"/>
      <c r="H73" s="17">
        <v>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 s="4" t="s">
        <v>43</v>
      </c>
      <c r="B74"/>
      <c r="C74"/>
      <c r="D74"/>
      <c r="E74"/>
      <c r="F74"/>
      <c r="G74"/>
      <c r="H74" s="17">
        <v>0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25">
      <c r="A75" s="4" t="s">
        <v>44</v>
      </c>
      <c r="B75"/>
      <c r="C75"/>
      <c r="D75"/>
      <c r="E75"/>
      <c r="F75"/>
      <c r="G75"/>
      <c r="H75" s="17">
        <v>0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 s="4" t="s">
        <v>45</v>
      </c>
      <c r="B76"/>
      <c r="C76" s="4"/>
      <c r="D76"/>
      <c r="E76"/>
      <c r="F76"/>
      <c r="G76"/>
      <c r="H76" s="17">
        <v>0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25">
      <c r="A77" s="4"/>
      <c r="B77"/>
      <c r="C77" s="4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s="12" customFormat="1" ht="17.25" x14ac:dyDescent="0.3">
      <c r="A78" s="11" t="s">
        <v>46</v>
      </c>
    </row>
    <row r="79" spans="1:1024" x14ac:dyDescent="0.25">
      <c r="A79" s="13" t="s">
        <v>21</v>
      </c>
      <c r="B79" s="14"/>
      <c r="C79" s="14"/>
      <c r="D79" s="14"/>
      <c r="E79" s="14"/>
      <c r="F79" s="14"/>
      <c r="G79" s="1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x14ac:dyDescent="0.25">
      <c r="A80" s="4" t="s">
        <v>47</v>
      </c>
      <c r="B80"/>
      <c r="C80" s="4"/>
      <c r="D80"/>
      <c r="E80"/>
      <c r="F80"/>
      <c r="G80"/>
      <c r="H80" s="17">
        <v>0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25">
      <c r="A81" s="4" t="s">
        <v>48</v>
      </c>
      <c r="B81"/>
      <c r="C81"/>
      <c r="D81"/>
      <c r="E81"/>
      <c r="F81"/>
      <c r="G81"/>
      <c r="H81" s="17">
        <v>0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x14ac:dyDescent="0.25">
      <c r="A82" s="4" t="s">
        <v>49</v>
      </c>
      <c r="B82"/>
      <c r="C82" s="4"/>
      <c r="D82"/>
      <c r="E82"/>
      <c r="F82"/>
      <c r="G82"/>
      <c r="H82" s="17">
        <v>0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25">
      <c r="A83" s="4"/>
      <c r="B83"/>
      <c r="C83" s="4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s="12" customFormat="1" ht="17.25" x14ac:dyDescent="0.3">
      <c r="A84" s="11" t="s">
        <v>50</v>
      </c>
    </row>
    <row r="85" spans="1:1024" x14ac:dyDescent="0.25">
      <c r="A85" s="13" t="s">
        <v>21</v>
      </c>
      <c r="B85" s="14"/>
      <c r="C85" s="14"/>
      <c r="D85" s="14"/>
      <c r="E85" s="14"/>
      <c r="F85" s="14"/>
      <c r="G85" s="14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x14ac:dyDescent="0.25">
      <c r="A86" s="4" t="s">
        <v>51</v>
      </c>
      <c r="B86"/>
      <c r="C86" s="4"/>
      <c r="D86"/>
      <c r="E86"/>
      <c r="F86"/>
      <c r="G86"/>
      <c r="H86" s="17">
        <v>0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x14ac:dyDescent="0.25">
      <c r="A87" s="4" t="s">
        <v>52</v>
      </c>
      <c r="B87"/>
      <c r="C87"/>
      <c r="D87"/>
      <c r="E87"/>
      <c r="F87"/>
      <c r="G87"/>
      <c r="H87" s="17">
        <v>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x14ac:dyDescent="0.25">
      <c r="A88" s="4" t="s">
        <v>53</v>
      </c>
      <c r="B88"/>
      <c r="C88"/>
      <c r="D88" s="16"/>
      <c r="E88"/>
      <c r="F88"/>
      <c r="G88"/>
      <c r="H88" s="17">
        <v>0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x14ac:dyDescent="0.25">
      <c r="A89" s="4" t="s">
        <v>54</v>
      </c>
      <c r="B89"/>
      <c r="C89"/>
      <c r="D89"/>
      <c r="E89"/>
      <c r="F89"/>
      <c r="G89"/>
      <c r="H89" s="17">
        <v>0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5">
      <c r="A90" s="4" t="s">
        <v>55</v>
      </c>
      <c r="B90"/>
      <c r="C90"/>
      <c r="D90" s="16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s="12" customFormat="1" ht="17.25" x14ac:dyDescent="0.3">
      <c r="A91" s="18" t="s">
        <v>56</v>
      </c>
      <c r="B91" s="18"/>
      <c r="C91" s="18"/>
      <c r="D91" s="18"/>
      <c r="E91" s="18"/>
      <c r="F91" s="18"/>
      <c r="G91" s="18"/>
      <c r="H91" s="17">
        <v>0</v>
      </c>
    </row>
    <row r="92" spans="1:1024" x14ac:dyDescent="0.25">
      <c r="A92" s="4" t="s">
        <v>57</v>
      </c>
      <c r="B92"/>
      <c r="C92"/>
      <c r="D92"/>
      <c r="E92"/>
      <c r="F92"/>
      <c r="G92"/>
      <c r="H92" s="17">
        <v>0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x14ac:dyDescent="0.25">
      <c r="A93" s="4" t="s">
        <v>58</v>
      </c>
      <c r="B93"/>
      <c r="C93"/>
      <c r="D93" s="16"/>
      <c r="E93"/>
      <c r="F93"/>
      <c r="G93"/>
      <c r="H93" s="17">
        <v>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x14ac:dyDescent="0.25">
      <c r="A94" s="4" t="s">
        <v>59</v>
      </c>
      <c r="B94"/>
      <c r="C94"/>
      <c r="D94"/>
      <c r="E94"/>
      <c r="F94"/>
      <c r="G94"/>
      <c r="H94" s="17">
        <v>0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x14ac:dyDescent="0.25">
      <c r="A95" s="4" t="s">
        <v>60</v>
      </c>
      <c r="B95"/>
      <c r="C95"/>
      <c r="D95" s="16"/>
      <c r="E95"/>
      <c r="F95"/>
      <c r="G95"/>
      <c r="H95" s="17">
        <v>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x14ac:dyDescent="0.25">
      <c r="A96" s="4" t="s">
        <v>61</v>
      </c>
      <c r="B96"/>
      <c r="C96"/>
      <c r="D96"/>
      <c r="E96"/>
      <c r="F96"/>
      <c r="G96"/>
      <c r="H96" s="17">
        <v>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x14ac:dyDescent="0.25">
      <c r="A97" s="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12" customFormat="1" ht="17.25" x14ac:dyDescent="0.3">
      <c r="A98" s="11" t="s">
        <v>62</v>
      </c>
      <c r="D98" s="11"/>
    </row>
    <row r="99" spans="1:1024" x14ac:dyDescent="0.25">
      <c r="A99" s="13" t="s">
        <v>21</v>
      </c>
      <c r="B99" s="14"/>
      <c r="C99" s="14"/>
      <c r="D99" s="14"/>
      <c r="E99" s="14"/>
      <c r="F99" s="14"/>
      <c r="G99" s="14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x14ac:dyDescent="0.25">
      <c r="A100" s="4" t="s">
        <v>63</v>
      </c>
      <c r="B100"/>
      <c r="C100"/>
      <c r="D100"/>
      <c r="E100"/>
      <c r="F100"/>
      <c r="G100"/>
      <c r="H100" s="17">
        <v>0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x14ac:dyDescent="0.25">
      <c r="A101" s="4" t="s">
        <v>64</v>
      </c>
      <c r="B101"/>
      <c r="C101"/>
      <c r="D101" s="16"/>
      <c r="E101"/>
      <c r="F101"/>
      <c r="G101"/>
      <c r="H101" s="17">
        <v>0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x14ac:dyDescent="0.25">
      <c r="A102" s="4" t="s">
        <v>65</v>
      </c>
      <c r="B102"/>
      <c r="C102"/>
      <c r="D102"/>
      <c r="E102"/>
      <c r="F102"/>
      <c r="G102"/>
      <c r="H102" s="17">
        <v>0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x14ac:dyDescent="0.25">
      <c r="A103" s="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12" customFormat="1" ht="17.25" x14ac:dyDescent="0.3">
      <c r="A104" s="11" t="s">
        <v>66</v>
      </c>
      <c r="D104" s="11"/>
    </row>
    <row r="105" spans="1:1024" x14ac:dyDescent="0.25">
      <c r="A105" s="13" t="s">
        <v>21</v>
      </c>
      <c r="B105" s="14"/>
      <c r="C105" s="14"/>
      <c r="D105" s="14"/>
      <c r="E105" s="14"/>
      <c r="F105" s="14"/>
      <c r="G105" s="14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x14ac:dyDescent="0.25">
      <c r="A106" s="4" t="s">
        <v>67</v>
      </c>
      <c r="B106"/>
      <c r="C106"/>
      <c r="D106"/>
      <c r="E106"/>
      <c r="F106"/>
      <c r="G106"/>
      <c r="H106" s="17">
        <v>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x14ac:dyDescent="0.25">
      <c r="A107" s="4" t="s">
        <v>68</v>
      </c>
      <c r="B107"/>
      <c r="C107"/>
      <c r="D107" s="16"/>
      <c r="E107"/>
      <c r="F107"/>
      <c r="G107"/>
      <c r="H107" s="17">
        <v>0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x14ac:dyDescent="0.25">
      <c r="A108" s="18" t="s">
        <v>69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x14ac:dyDescent="0.25">
      <c r="A109" s="18" t="s">
        <v>70</v>
      </c>
      <c r="B109"/>
      <c r="C109"/>
      <c r="D109"/>
      <c r="E109"/>
      <c r="F109"/>
      <c r="G109"/>
      <c r="H109" s="17">
        <v>0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x14ac:dyDescent="0.25">
      <c r="A110" s="18" t="s">
        <v>71</v>
      </c>
      <c r="B110"/>
      <c r="C110"/>
      <c r="D110"/>
      <c r="E110"/>
      <c r="F110"/>
      <c r="G110"/>
      <c r="H110" s="17">
        <v>0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x14ac:dyDescent="0.25">
      <c r="A111" s="18" t="s">
        <v>72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x14ac:dyDescent="0.25">
      <c r="A112" s="18" t="s">
        <v>73</v>
      </c>
      <c r="B112"/>
      <c r="C112"/>
      <c r="D112"/>
      <c r="E112"/>
      <c r="F112"/>
      <c r="G112"/>
      <c r="H112" s="17">
        <v>0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x14ac:dyDescent="0.25">
      <c r="A113" s="18" t="s">
        <v>74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x14ac:dyDescent="0.25">
      <c r="A114" s="18" t="s">
        <v>75</v>
      </c>
      <c r="B114"/>
      <c r="C114"/>
      <c r="D114"/>
      <c r="E114"/>
      <c r="F114"/>
      <c r="G114"/>
      <c r="H114" s="17">
        <v>0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x14ac:dyDescent="0.25">
      <c r="A115" s="18" t="s">
        <v>76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x14ac:dyDescent="0.25">
      <c r="A116" s="18" t="s">
        <v>77</v>
      </c>
      <c r="B116"/>
      <c r="C116"/>
      <c r="D116"/>
      <c r="E116"/>
      <c r="F116"/>
      <c r="G116"/>
      <c r="H116" s="17">
        <v>0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x14ac:dyDescent="0.25">
      <c r="A117" s="18" t="s">
        <v>78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x14ac:dyDescent="0.25">
      <c r="A118" s="18" t="s">
        <v>79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x14ac:dyDescent="0.25">
      <c r="A119" s="18" t="s">
        <v>80</v>
      </c>
      <c r="B119"/>
      <c r="C119"/>
      <c r="D119"/>
      <c r="E119"/>
      <c r="F119"/>
      <c r="G119"/>
      <c r="H119" s="17">
        <v>0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x14ac:dyDescent="0.25">
      <c r="A120" s="18" t="s">
        <v>81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x14ac:dyDescent="0.25">
      <c r="A121" s="18" t="s">
        <v>82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x14ac:dyDescent="0.25">
      <c r="A122" s="18" t="s">
        <v>83</v>
      </c>
      <c r="B122"/>
      <c r="C122"/>
      <c r="D122"/>
      <c r="E122"/>
      <c r="F122"/>
      <c r="G122"/>
      <c r="H122" s="17">
        <v>0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x14ac:dyDescent="0.25">
      <c r="A123" s="18" t="s">
        <v>84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x14ac:dyDescent="0.25">
      <c r="A124" s="18" t="s">
        <v>85</v>
      </c>
      <c r="B124"/>
      <c r="C124"/>
      <c r="D124"/>
      <c r="E124"/>
      <c r="F124"/>
      <c r="G124"/>
      <c r="H124" s="17">
        <v>0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x14ac:dyDescent="0.25">
      <c r="A125" s="18" t="s">
        <v>86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x14ac:dyDescent="0.25">
      <c r="A126" s="18" t="s">
        <v>87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x14ac:dyDescent="0.25">
      <c r="A128" s="19" t="s">
        <v>88</v>
      </c>
      <c r="B128" s="20"/>
      <c r="C128" s="20"/>
      <c r="D128" s="20"/>
      <c r="E128" s="20"/>
      <c r="F128" s="20"/>
      <c r="G128" s="20"/>
      <c r="H128" s="20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x14ac:dyDescent="0.25">
      <c r="A129" s="19" t="s">
        <v>89</v>
      </c>
      <c r="B129" s="20"/>
      <c r="C129" s="20"/>
      <c r="D129" s="20"/>
      <c r="E129" s="20"/>
      <c r="F129" s="20"/>
      <c r="G129" s="20"/>
      <c r="H129" s="20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x14ac:dyDescent="0.25">
      <c r="A130" s="19" t="s">
        <v>90</v>
      </c>
      <c r="B130" s="21"/>
      <c r="C130" s="21"/>
      <c r="D130" s="21"/>
      <c r="E130" s="21"/>
      <c r="F130" s="21"/>
      <c r="G130" s="21"/>
      <c r="H130" s="21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x14ac:dyDescent="0.25">
      <c r="A131" s="56"/>
      <c r="B131" s="56"/>
      <c r="C131" s="56"/>
      <c r="D131" s="56"/>
      <c r="E131" s="56"/>
      <c r="F131" s="56"/>
      <c r="G131" s="56"/>
      <c r="H131" s="56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3" spans="1:1024" x14ac:dyDescent="0.25">
      <c r="A133" s="19" t="s">
        <v>91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5" spans="1:1024" x14ac:dyDescent="0.25">
      <c r="A135" s="22" t="s">
        <v>92</v>
      </c>
      <c r="B135"/>
      <c r="C135"/>
      <c r="D135" s="49"/>
      <c r="E135" s="49"/>
      <c r="F135" s="49"/>
      <c r="G135" s="49"/>
      <c r="H135" s="49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x14ac:dyDescent="0.25">
      <c r="A136" s="22" t="s">
        <v>93</v>
      </c>
      <c r="B136"/>
      <c r="C136"/>
      <c r="D136" s="49"/>
      <c r="E136" s="49"/>
      <c r="F136" s="49"/>
      <c r="G136" s="49"/>
      <c r="H136" s="49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x14ac:dyDescent="0.25">
      <c r="A137" s="22" t="s">
        <v>94</v>
      </c>
      <c r="B137"/>
      <c r="C137"/>
      <c r="D137" s="49"/>
      <c r="E137" s="49"/>
      <c r="F137" s="49"/>
      <c r="G137" s="49"/>
      <c r="H137" s="49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x14ac:dyDescent="0.25">
      <c r="A138" s="22" t="s">
        <v>95</v>
      </c>
      <c r="B138"/>
      <c r="C138"/>
      <c r="D138" s="49"/>
      <c r="E138" s="49"/>
      <c r="F138" s="49"/>
      <c r="G138" s="49"/>
      <c r="H138" s="49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x14ac:dyDescent="0.25">
      <c r="A139" s="22" t="s">
        <v>96</v>
      </c>
      <c r="B139"/>
      <c r="C139"/>
      <c r="D139" s="49"/>
      <c r="E139" s="49"/>
      <c r="F139" s="49"/>
      <c r="G139" s="49"/>
      <c r="H139" s="4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x14ac:dyDescent="0.25">
      <c r="A140" s="22" t="s">
        <v>97</v>
      </c>
      <c r="B140"/>
      <c r="C140"/>
      <c r="D140" s="49"/>
      <c r="E140" s="49"/>
      <c r="F140" s="49"/>
      <c r="G140" s="49"/>
      <c r="H140" s="49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x14ac:dyDescent="0.25">
      <c r="A141" s="22" t="s">
        <v>98</v>
      </c>
      <c r="B141"/>
      <c r="C141"/>
      <c r="D141" s="49"/>
      <c r="E141" s="49"/>
      <c r="F141" s="49"/>
      <c r="G141" s="49"/>
      <c r="H141" s="49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3" spans="1:1024" x14ac:dyDescent="0.25">
      <c r="A143" s="19" t="s">
        <v>99</v>
      </c>
      <c r="B143"/>
      <c r="C143"/>
      <c r="D143" s="50"/>
      <c r="E143" s="50"/>
      <c r="F143" s="50"/>
      <c r="G143" s="50"/>
      <c r="H143" s="50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5" spans="1:1024" x14ac:dyDescent="0.25">
      <c r="A145" s="19" t="s">
        <v>100</v>
      </c>
      <c r="B145"/>
      <c r="C145"/>
      <c r="D145" s="51"/>
      <c r="E145" s="51"/>
      <c r="F145" s="51"/>
      <c r="G145" s="51"/>
      <c r="H145" s="51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7" spans="1:1024" x14ac:dyDescent="0.25">
      <c r="A147" s="19" t="s">
        <v>101</v>
      </c>
      <c r="B147"/>
      <c r="C147"/>
      <c r="D147" s="52"/>
      <c r="E147" s="52"/>
      <c r="F147" s="52"/>
      <c r="G147" s="52"/>
      <c r="H147" s="52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9" spans="1:1024" x14ac:dyDescent="0.25">
      <c r="A149" s="19" t="s">
        <v>102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x14ac:dyDescent="0.25">
      <c r="A150" s="19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x14ac:dyDescent="0.25">
      <c r="A151" s="19" t="s">
        <v>103</v>
      </c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</sheetData>
  <mergeCells count="14">
    <mergeCell ref="B38:H38"/>
    <mergeCell ref="B39:H39"/>
    <mergeCell ref="B40:H40"/>
    <mergeCell ref="A131:H131"/>
    <mergeCell ref="D135:H135"/>
    <mergeCell ref="D141:H141"/>
    <mergeCell ref="D143:H143"/>
    <mergeCell ref="D145:H145"/>
    <mergeCell ref="D147:H147"/>
    <mergeCell ref="D136:H136"/>
    <mergeCell ref="D137:H137"/>
    <mergeCell ref="D138:H138"/>
    <mergeCell ref="D139:H139"/>
    <mergeCell ref="D140:H140"/>
  </mergeCells>
  <pageMargins left="0.7" right="0.7" top="0.75" bottom="0.44444444444444398" header="0.51180555555555496" footer="0.3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73"/>
  <sheetViews>
    <sheetView showGridLines="0" topLeftCell="A10" zoomScale="130" zoomScaleNormal="130" workbookViewId="0">
      <selection activeCell="C10" sqref="C10:H10"/>
    </sheetView>
  </sheetViews>
  <sheetFormatPr defaultRowHeight="15" x14ac:dyDescent="0.25"/>
  <cols>
    <col min="1" max="7" width="8.140625"/>
    <col min="8" max="8" width="0" hidden="1"/>
    <col min="9" max="9" width="5.85546875"/>
    <col min="10" max="10" width="11.42578125"/>
    <col min="11" max="12" width="5.85546875"/>
    <col min="13" max="1025" width="8.85546875"/>
  </cols>
  <sheetData>
    <row r="1" spans="1:12" ht="22.5" x14ac:dyDescent="0.3">
      <c r="A1" s="23" t="s">
        <v>104</v>
      </c>
    </row>
    <row r="3" spans="1:12" x14ac:dyDescent="0.25">
      <c r="A3" s="63" t="s">
        <v>105</v>
      </c>
      <c r="B3" s="63"/>
      <c r="C3" s="65">
        <f>Vragen!B38</f>
        <v>0</v>
      </c>
      <c r="D3" s="65"/>
      <c r="E3" s="65"/>
      <c r="F3" s="65"/>
      <c r="G3" s="65"/>
      <c r="H3" s="65"/>
      <c r="I3" s="25"/>
      <c r="J3" s="26" t="s">
        <v>106</v>
      </c>
      <c r="K3" s="26" t="s">
        <v>107</v>
      </c>
    </row>
    <row r="4" spans="1:12" x14ac:dyDescent="0.25">
      <c r="A4" s="63" t="s">
        <v>18</v>
      </c>
      <c r="B4" s="63"/>
      <c r="C4" s="66">
        <f>Vragen!B39</f>
        <v>0</v>
      </c>
      <c r="D4" s="66"/>
      <c r="E4" s="66"/>
      <c r="F4" s="66"/>
      <c r="G4" s="66"/>
      <c r="H4" s="66"/>
      <c r="I4" s="25"/>
      <c r="J4" s="27" t="s">
        <v>108</v>
      </c>
      <c r="K4" s="28">
        <f>SUM(D20,D22,D23,D25,F16,F17,B31,B33,B34,B38,B39,D30,D31,F30,F36,F37)</f>
        <v>0</v>
      </c>
    </row>
    <row r="5" spans="1:12" x14ac:dyDescent="0.25">
      <c r="A5" s="63" t="s">
        <v>109</v>
      </c>
      <c r="B5" s="63"/>
      <c r="C5" s="62">
        <f>Vragen!D143</f>
        <v>0</v>
      </c>
      <c r="D5" s="62"/>
      <c r="E5" s="62"/>
      <c r="F5" s="62"/>
      <c r="G5" s="62"/>
      <c r="H5" s="62"/>
      <c r="I5" s="25"/>
      <c r="J5" s="29" t="s">
        <v>110</v>
      </c>
      <c r="K5" s="30">
        <f>SUM(B30,B32,B35,B36,B37,F35)</f>
        <v>0</v>
      </c>
    </row>
    <row r="6" spans="1:12" x14ac:dyDescent="0.25">
      <c r="A6" s="24" t="s">
        <v>111</v>
      </c>
      <c r="B6" s="31"/>
      <c r="C6" s="60">
        <f>Vragen!D145</f>
        <v>0</v>
      </c>
      <c r="D6" s="60"/>
      <c r="E6" s="60"/>
      <c r="F6" s="60"/>
      <c r="G6" s="60"/>
      <c r="H6" s="60"/>
      <c r="I6" s="25"/>
      <c r="J6" s="29" t="s">
        <v>112</v>
      </c>
      <c r="K6" s="30">
        <f>SUM(D21,D24,D26,D27,F18,D32,F31,F32,F33,F34,F38,F39)</f>
        <v>0</v>
      </c>
    </row>
    <row r="7" spans="1:12" x14ac:dyDescent="0.25">
      <c r="C7" s="61"/>
      <c r="D7" s="61"/>
      <c r="E7" s="61"/>
      <c r="F7" s="61"/>
      <c r="G7" s="61"/>
      <c r="H7" s="61"/>
      <c r="J7" s="33" t="s">
        <v>113</v>
      </c>
      <c r="K7" s="34">
        <f>SUM(B16:B27,D16:D19)</f>
        <v>0</v>
      </c>
    </row>
    <row r="8" spans="1:12" x14ac:dyDescent="0.25">
      <c r="A8" s="35" t="s">
        <v>19</v>
      </c>
      <c r="B8" s="36"/>
      <c r="C8" s="62">
        <f>Vragen!B40</f>
        <v>0</v>
      </c>
      <c r="D8" s="62"/>
      <c r="E8" s="62"/>
      <c r="F8" s="62"/>
      <c r="G8" s="62"/>
      <c r="H8" s="62"/>
      <c r="I8" s="25"/>
    </row>
    <row r="9" spans="1:12" x14ac:dyDescent="0.25">
      <c r="C9" s="61"/>
      <c r="D9" s="61"/>
      <c r="E9" s="61"/>
      <c r="F9" s="61"/>
      <c r="G9" s="61"/>
      <c r="H9" s="61"/>
    </row>
    <row r="10" spans="1:12" x14ac:dyDescent="0.25">
      <c r="A10" s="63" t="s">
        <v>114</v>
      </c>
      <c r="B10" s="63"/>
      <c r="C10" s="64">
        <f>Vragen!D147</f>
        <v>0</v>
      </c>
      <c r="D10" s="64"/>
      <c r="E10" s="64"/>
      <c r="F10" s="64"/>
      <c r="G10" s="64"/>
      <c r="H10" s="64"/>
      <c r="I10" s="25"/>
    </row>
    <row r="11" spans="1:12" x14ac:dyDescent="0.25">
      <c r="I11" s="32"/>
    </row>
    <row r="12" spans="1:12" x14ac:dyDescent="0.25">
      <c r="A12" s="57" t="s">
        <v>115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57" t="str">
        <f>IF(ISBLANK(Vragen!A131),"N.I.",Vragen!A131)</f>
        <v>N.I.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5" spans="1:12" x14ac:dyDescent="0.25">
      <c r="A15" s="37" t="s">
        <v>116</v>
      </c>
      <c r="B15" s="38" t="s">
        <v>117</v>
      </c>
      <c r="C15" s="37" t="s">
        <v>116</v>
      </c>
      <c r="D15" s="38" t="s">
        <v>117</v>
      </c>
      <c r="E15" s="37" t="s">
        <v>116</v>
      </c>
      <c r="F15" s="38" t="s">
        <v>117</v>
      </c>
      <c r="I15" s="58" t="s">
        <v>118</v>
      </c>
      <c r="J15" s="58"/>
    </row>
    <row r="16" spans="1:12" x14ac:dyDescent="0.25">
      <c r="A16" s="39">
        <v>1</v>
      </c>
      <c r="B16" s="40">
        <f>IF(ISBLANK(Vragen!H50),"N.I.",MIN(Vragen!H50,2))</f>
        <v>0</v>
      </c>
      <c r="C16" s="39">
        <v>13</v>
      </c>
      <c r="D16" s="40">
        <f>IF(ISBLANK(Vragen!H65),"N.I.",MIN(Vragen!H65,2))</f>
        <v>0</v>
      </c>
      <c r="E16" s="39">
        <v>25</v>
      </c>
      <c r="F16" s="40">
        <f>IF(ISBLANK(Vragen!H80),"N.I.",MIN(Vragen!H80,2))</f>
        <v>0</v>
      </c>
    </row>
    <row r="17" spans="1:6" x14ac:dyDescent="0.25">
      <c r="A17" s="41">
        <v>2</v>
      </c>
      <c r="B17" s="40">
        <f>IF(ISBLANK(Vragen!H51),"N.I.",MIN(Vragen!H51,2))</f>
        <v>0</v>
      </c>
      <c r="C17" s="41">
        <v>14</v>
      </c>
      <c r="D17" s="40">
        <f>IF(ISBLANK(Vragen!H66),"N.I.",MIN(Vragen!H66,2))</f>
        <v>0</v>
      </c>
      <c r="E17" s="41">
        <v>26</v>
      </c>
      <c r="F17" s="40">
        <f>IF(ISBLANK(Vragen!H81),"N.I.",MIN(Vragen!H81,2))</f>
        <v>0</v>
      </c>
    </row>
    <row r="18" spans="1:6" x14ac:dyDescent="0.25">
      <c r="A18" s="41">
        <v>3</v>
      </c>
      <c r="B18" s="40">
        <f>IF(ISBLANK(Vragen!H52),"N.I.",MIN(Vragen!H52,2))</f>
        <v>0</v>
      </c>
      <c r="C18" s="41">
        <v>15</v>
      </c>
      <c r="D18" s="40">
        <f>IF(ISBLANK(Vragen!H67),"N.I.",MIN(Vragen!H67,2))</f>
        <v>0</v>
      </c>
      <c r="E18" s="42">
        <v>27</v>
      </c>
      <c r="F18" s="43">
        <f>IF(ISBLANK(Vragen!H82),"N.I.",MIN(Vragen!H82,2))</f>
        <v>0</v>
      </c>
    </row>
    <row r="19" spans="1:6" x14ac:dyDescent="0.25">
      <c r="A19" s="41">
        <v>4</v>
      </c>
      <c r="B19" s="40">
        <f>IF(ISBLANK(Vragen!H53),"N.I.",MIN(Vragen!H53,2))</f>
        <v>0</v>
      </c>
      <c r="C19" s="41">
        <v>16</v>
      </c>
      <c r="D19" s="40">
        <f>IF(ISBLANK(Vragen!H68),"N.I.",MIN(Vragen!H68,2))</f>
        <v>0</v>
      </c>
    </row>
    <row r="20" spans="1:6" x14ac:dyDescent="0.25">
      <c r="A20" s="41">
        <v>5</v>
      </c>
      <c r="B20" s="40">
        <f>IF(ISBLANK(Vragen!H54),"N.I.",MIN(Vragen!H54,2))</f>
        <v>0</v>
      </c>
      <c r="C20" s="41">
        <v>17</v>
      </c>
      <c r="D20" s="40">
        <f>IF(ISBLANK(Vragen!H69),"N.I.",MIN(Vragen!H69,2))</f>
        <v>0</v>
      </c>
    </row>
    <row r="21" spans="1:6" x14ac:dyDescent="0.25">
      <c r="A21" s="41">
        <v>6</v>
      </c>
      <c r="B21" s="40">
        <f>IF(ISBLANK(Vragen!H55),"N.I.",MIN(Vragen!H55,2))</f>
        <v>0</v>
      </c>
      <c r="C21" s="41">
        <v>18</v>
      </c>
      <c r="D21" s="40">
        <f>IF(ISBLANK(Vragen!H70),"N.I.",MIN(Vragen!H70,2))</f>
        <v>0</v>
      </c>
    </row>
    <row r="22" spans="1:6" x14ac:dyDescent="0.25">
      <c r="A22" s="41">
        <v>7</v>
      </c>
      <c r="B22" s="40">
        <f>IF(ISBLANK(Vragen!H56),"N.I.",MIN(Vragen!H56,2))</f>
        <v>0</v>
      </c>
      <c r="C22" s="41">
        <v>19</v>
      </c>
      <c r="D22" s="40">
        <f>IF(ISBLANK(Vragen!H71),"N.I.",MIN(Vragen!H71,2))</f>
        <v>0</v>
      </c>
    </row>
    <row r="23" spans="1:6" x14ac:dyDescent="0.25">
      <c r="A23" s="41">
        <v>8</v>
      </c>
      <c r="B23" s="40">
        <f>IF(ISBLANK(Vragen!H57),"N.I.",MIN(Vragen!H57,2))</f>
        <v>0</v>
      </c>
      <c r="C23" s="41">
        <v>20</v>
      </c>
      <c r="D23" s="40">
        <f>IF(ISBLANK(Vragen!H72),"N.I.",MIN(Vragen!H72,2))</f>
        <v>0</v>
      </c>
    </row>
    <row r="24" spans="1:6" x14ac:dyDescent="0.25">
      <c r="A24" s="41">
        <v>9</v>
      </c>
      <c r="B24" s="40">
        <f>IF(ISBLANK(Vragen!H58),"N.I.",MIN(Vragen!H58,2))</f>
        <v>0</v>
      </c>
      <c r="C24" s="41">
        <v>21</v>
      </c>
      <c r="D24" s="40">
        <f>IF(ISBLANK(Vragen!H73),"N.I.",MIN(Vragen!H73,2))</f>
        <v>0</v>
      </c>
    </row>
    <row r="25" spans="1:6" x14ac:dyDescent="0.25">
      <c r="A25" s="41">
        <v>10</v>
      </c>
      <c r="B25" s="40">
        <f>IF(ISBLANK(Vragen!H59),"N.I.",MIN(Vragen!H59,2))</f>
        <v>0</v>
      </c>
      <c r="C25" s="41">
        <v>22</v>
      </c>
      <c r="D25" s="40">
        <f>IF(ISBLANK(Vragen!H74),"N.I.",MIN(Vragen!H74,2))</f>
        <v>0</v>
      </c>
    </row>
    <row r="26" spans="1:6" x14ac:dyDescent="0.25">
      <c r="A26" s="41">
        <v>11</v>
      </c>
      <c r="B26" s="40">
        <f>IF(ISBLANK(Vragen!H60),"N.I.",MIN(Vragen!H60,2))</f>
        <v>0</v>
      </c>
      <c r="C26" s="41">
        <v>23</v>
      </c>
      <c r="D26" s="40">
        <f>IF(ISBLANK(Vragen!H75),"N.I.",MIN(Vragen!H75,2))</f>
        <v>0</v>
      </c>
    </row>
    <row r="27" spans="1:6" x14ac:dyDescent="0.25">
      <c r="A27" s="42">
        <v>12</v>
      </c>
      <c r="B27" s="43">
        <f>IF(ISBLANK(Vragen!H61),"N.I.",MIN(Vragen!H61,2))</f>
        <v>0</v>
      </c>
      <c r="C27" s="42">
        <v>24</v>
      </c>
      <c r="D27" s="43">
        <f>IF(ISBLANK(Vragen!H76),"N.I.",MIN(Vragen!H76,2))</f>
        <v>0</v>
      </c>
    </row>
    <row r="29" spans="1:6" x14ac:dyDescent="0.25">
      <c r="A29" s="37" t="s">
        <v>116</v>
      </c>
      <c r="B29" s="38" t="s">
        <v>117</v>
      </c>
      <c r="C29" s="37" t="s">
        <v>116</v>
      </c>
      <c r="D29" s="38" t="s">
        <v>117</v>
      </c>
      <c r="E29" s="37" t="s">
        <v>116</v>
      </c>
      <c r="F29" s="38" t="s">
        <v>117</v>
      </c>
    </row>
    <row r="30" spans="1:6" x14ac:dyDescent="0.25">
      <c r="A30" s="39">
        <v>28</v>
      </c>
      <c r="B30" s="40">
        <f>IF(ISBLANK(Vragen!H86),"N.I.",MIN(Vragen!H86,2))</f>
        <v>0</v>
      </c>
      <c r="C30" s="39">
        <v>38</v>
      </c>
      <c r="D30" s="44">
        <f>IF(ISBLANK(Vragen!H100),"N.I.",MIN(Vragen!H100,2))</f>
        <v>0</v>
      </c>
      <c r="E30" s="39">
        <v>41</v>
      </c>
      <c r="F30" s="40">
        <f>IF(ISBLANK(Vragen!H106),"N.I.",MIN(Vragen!H106,2))</f>
        <v>0</v>
      </c>
    </row>
    <row r="31" spans="1:6" x14ac:dyDescent="0.25">
      <c r="A31" s="41">
        <v>29</v>
      </c>
      <c r="B31" s="40">
        <f>IF(ISBLANK(Vragen!H87),"N.I.",MIN(Vragen!H87,2))</f>
        <v>0</v>
      </c>
      <c r="C31" s="41">
        <v>39</v>
      </c>
      <c r="D31" s="44">
        <f>IF(ISBLANK(Vragen!H101),"N.I.",MIN(Vragen!H101,2))</f>
        <v>0</v>
      </c>
      <c r="E31" s="41">
        <v>42</v>
      </c>
      <c r="F31" s="40">
        <f>IF(ISBLANK(Vragen!H107),"N.I.",MIN(Vragen!H107,2))</f>
        <v>0</v>
      </c>
    </row>
    <row r="32" spans="1:6" x14ac:dyDescent="0.25">
      <c r="A32" s="41">
        <v>30</v>
      </c>
      <c r="B32" s="40">
        <f>IF(ISBLANK(Vragen!H88),"N.I.",MIN(Vragen!H88,2))</f>
        <v>0</v>
      </c>
      <c r="C32" s="42">
        <v>40</v>
      </c>
      <c r="D32" s="45">
        <f>IF(ISBLANK(Vragen!H102),"N.I.",MIN(Vragen!H102,2))</f>
        <v>0</v>
      </c>
      <c r="E32" s="41">
        <v>43</v>
      </c>
      <c r="F32" s="40">
        <f>IF(ISBLANK(Vragen!H109),"N.I.",MIN(Vragen!H109,2))</f>
        <v>0</v>
      </c>
    </row>
    <row r="33" spans="1:6" x14ac:dyDescent="0.25">
      <c r="A33" s="41">
        <v>31</v>
      </c>
      <c r="B33" s="40">
        <f>IF(ISBLANK(Vragen!H89),"N.I.",MIN(Vragen!H89,2))</f>
        <v>0</v>
      </c>
      <c r="E33" s="41">
        <v>44</v>
      </c>
      <c r="F33" s="40">
        <f>IF(ISBLANK(Vragen!H110),"N.I.",MIN(Vragen!H110,2))</f>
        <v>0</v>
      </c>
    </row>
    <row r="34" spans="1:6" x14ac:dyDescent="0.25">
      <c r="A34" s="41">
        <v>32</v>
      </c>
      <c r="B34" s="40">
        <f>IF(ISBLANK(Vragen!H91),"N.I.",MIN(Vragen!H91,2))</f>
        <v>0</v>
      </c>
      <c r="E34" s="41">
        <v>45</v>
      </c>
      <c r="F34" s="40">
        <f>IF(ISBLANK(Vragen!H112),"N.I.",MIN(Vragen!H112,2))</f>
        <v>0</v>
      </c>
    </row>
    <row r="35" spans="1:6" x14ac:dyDescent="0.25">
      <c r="A35" s="41">
        <v>33</v>
      </c>
      <c r="B35" s="40">
        <f>IF(ISBLANK(Vragen!H92),"N.I.",MIN(Vragen!H92,2))</f>
        <v>0</v>
      </c>
      <c r="E35" s="41">
        <v>46</v>
      </c>
      <c r="F35" s="40">
        <f>IF(ISBLANK(Vragen!H114),"N.I.",MIN(Vragen!H114,2))</f>
        <v>0</v>
      </c>
    </row>
    <row r="36" spans="1:6" x14ac:dyDescent="0.25">
      <c r="A36" s="41">
        <v>34</v>
      </c>
      <c r="B36" s="40">
        <f>IF(ISBLANK(Vragen!H93),"N.I.",MIN(Vragen!H93,2))</f>
        <v>0</v>
      </c>
      <c r="E36" s="41">
        <v>47</v>
      </c>
      <c r="F36" s="40">
        <f>IF(ISBLANK(Vragen!H116),"N.I.",MIN(Vragen!H116,2))</f>
        <v>0</v>
      </c>
    </row>
    <row r="37" spans="1:6" x14ac:dyDescent="0.25">
      <c r="A37" s="41">
        <v>35</v>
      </c>
      <c r="B37" s="40">
        <f>IF(ISBLANK(Vragen!H94),"N.I.",MIN(Vragen!H94,2))</f>
        <v>0</v>
      </c>
      <c r="E37" s="41">
        <v>48</v>
      </c>
      <c r="F37" s="40">
        <f>IF(ISBLANK(Vragen!H119),"N.I.",MIN(Vragen!H119,2))</f>
        <v>0</v>
      </c>
    </row>
    <row r="38" spans="1:6" x14ac:dyDescent="0.25">
      <c r="A38" s="41">
        <v>36</v>
      </c>
      <c r="B38" s="40">
        <f>IF(ISBLANK(Vragen!H95),"N.I.",MIN(Vragen!H95,2))</f>
        <v>0</v>
      </c>
      <c r="E38" s="41">
        <v>49</v>
      </c>
      <c r="F38" s="40">
        <f>IF(ISBLANK(Vragen!H122),"N.I.",MIN(Vragen!H122,2))</f>
        <v>0</v>
      </c>
    </row>
    <row r="39" spans="1:6" x14ac:dyDescent="0.25">
      <c r="A39" s="42">
        <v>37</v>
      </c>
      <c r="B39" s="43">
        <f>IF(ISBLANK(Vragen!H96),"N.I.",MIN(Vragen!H96,2))</f>
        <v>0</v>
      </c>
      <c r="E39" s="46">
        <v>50</v>
      </c>
      <c r="F39" s="43">
        <f>IF(ISBLANK(Vragen!H124),"N.I.",MIN(Vragen!H124,2))</f>
        <v>0</v>
      </c>
    </row>
    <row r="41" spans="1:6" x14ac:dyDescent="0.25">
      <c r="A41" s="59" t="s">
        <v>119</v>
      </c>
      <c r="B41" s="59"/>
      <c r="C41" s="59"/>
      <c r="D41" s="59"/>
      <c r="E41" s="59"/>
    </row>
    <row r="42" spans="1:6" x14ac:dyDescent="0.25">
      <c r="A42" s="47" t="str">
        <f>IF(Vragen!H50=4,"vraag 1"," ")</f>
        <v xml:space="preserve"> </v>
      </c>
      <c r="B42" s="48" t="str">
        <f>IF(Vragen!H60=4,"vraag 11"," ")</f>
        <v xml:space="preserve"> </v>
      </c>
      <c r="C42" s="47" t="str">
        <f>IF(Vragen!H73=4,"vraag 21"," ")</f>
        <v xml:space="preserve"> </v>
      </c>
      <c r="D42" s="47" t="str">
        <f>IF(Vragen!H89=4,"vraag 31"," ")</f>
        <v xml:space="preserve"> </v>
      </c>
      <c r="E42" s="48" t="str">
        <f>IF(Vragen!H106=4,"vraag 41"," ")</f>
        <v xml:space="preserve"> </v>
      </c>
    </row>
    <row r="43" spans="1:6" x14ac:dyDescent="0.25">
      <c r="A43" s="48" t="str">
        <f>IF(Vragen!H51=4,"vraag 2"," ")</f>
        <v xml:space="preserve"> </v>
      </c>
      <c r="B43" s="48" t="str">
        <f>IF(Vragen!H61=4,"vraag 12"," ")</f>
        <v xml:space="preserve"> </v>
      </c>
      <c r="C43" s="47" t="str">
        <f>IF(Vragen!H74=4,"vraag 22"," ")</f>
        <v xml:space="preserve"> </v>
      </c>
      <c r="D43" s="47" t="str">
        <f>IF(Vragen!H91=4,"vraag 32"," ")</f>
        <v xml:space="preserve"> </v>
      </c>
      <c r="E43" s="48" t="str">
        <f>IF(Vragen!H107=4,"vraag 42"," ")</f>
        <v xml:space="preserve"> </v>
      </c>
    </row>
    <row r="44" spans="1:6" x14ac:dyDescent="0.25">
      <c r="A44" s="48" t="str">
        <f>IF(Vragen!H52=4,"vraag 3"," ")</f>
        <v xml:space="preserve"> </v>
      </c>
      <c r="B44" s="47" t="str">
        <f>IF(Vragen!H65=4,"vraag 13"," ")</f>
        <v xml:space="preserve"> </v>
      </c>
      <c r="C44" s="47" t="str">
        <f>IF(Vragen!H75=4,"vraag 23"," ")</f>
        <v xml:space="preserve"> </v>
      </c>
      <c r="D44" s="47" t="str">
        <f>IF(Vragen!H92=4,"vraag 33"," ")</f>
        <v xml:space="preserve"> </v>
      </c>
      <c r="E44" s="48" t="str">
        <f>IF(Vragen!H109=4,"vraag 43"," ")</f>
        <v xml:space="preserve"> </v>
      </c>
    </row>
    <row r="45" spans="1:6" x14ac:dyDescent="0.25">
      <c r="A45" s="48" t="str">
        <f>IF(Vragen!H53=4,"vraag 4"," ")</f>
        <v xml:space="preserve"> </v>
      </c>
      <c r="B45" s="48" t="str">
        <f>IF(Vragen!H66=4,"vraag 14"," ")</f>
        <v xml:space="preserve"> </v>
      </c>
      <c r="C45" s="47" t="str">
        <f>IF(Vragen!H76=4,"vraag 24"," ")</f>
        <v xml:space="preserve"> </v>
      </c>
      <c r="D45" s="47" t="str">
        <f>IF(Vragen!H93=4,"vraag 34"," ")</f>
        <v xml:space="preserve"> </v>
      </c>
      <c r="E45" s="48" t="str">
        <f>IF(Vragen!H110=4,"vraag 44"," ")</f>
        <v xml:space="preserve"> </v>
      </c>
    </row>
    <row r="46" spans="1:6" ht="15" customHeight="1" x14ac:dyDescent="0.25">
      <c r="A46" s="48" t="str">
        <f>IF(Vragen!H54=4,"vraag 5"," ")</f>
        <v xml:space="preserve"> </v>
      </c>
      <c r="B46" s="47" t="str">
        <f>IF(Vragen!H67=4,"vraag 15"," ")</f>
        <v xml:space="preserve"> </v>
      </c>
      <c r="C46" s="47" t="str">
        <f>IF(Vragen!H80=4,"vraag 25"," ")</f>
        <v xml:space="preserve"> </v>
      </c>
      <c r="D46" s="47" t="str">
        <f>IF(Vragen!H94=4,"vraag 35"," ")</f>
        <v xml:space="preserve"> </v>
      </c>
      <c r="E46" s="48" t="str">
        <f>IF(Vragen!H112=4,"vraag 45"," ")</f>
        <v xml:space="preserve"> </v>
      </c>
    </row>
    <row r="47" spans="1:6" ht="15" customHeight="1" x14ac:dyDescent="0.25">
      <c r="A47" s="48" t="str">
        <f>IF(Vragen!H55=4,"vraag 6"," ")</f>
        <v xml:space="preserve"> </v>
      </c>
      <c r="B47" s="47" t="str">
        <f>IF(Vragen!H68=4,"vraag 16"," ")</f>
        <v xml:space="preserve"> </v>
      </c>
      <c r="C47" s="47" t="str">
        <f>IF(Vragen!H81=4,"vraag 26"," ")</f>
        <v xml:space="preserve"> </v>
      </c>
      <c r="D47" s="47" t="str">
        <f>IF(Vragen!H95=4,"vraag 36"," ")</f>
        <v xml:space="preserve"> </v>
      </c>
      <c r="E47" s="48" t="str">
        <f>IF(Vragen!H114=4,"vraag 46"," ")</f>
        <v xml:space="preserve"> </v>
      </c>
    </row>
    <row r="48" spans="1:6" ht="15" customHeight="1" x14ac:dyDescent="0.25">
      <c r="A48" s="48" t="str">
        <f>IF(Vragen!H56=4,"vraag 7"," ")</f>
        <v xml:space="preserve"> </v>
      </c>
      <c r="B48" s="47" t="str">
        <f>IF(Vragen!H69=4,"vraag 17"," ")</f>
        <v xml:space="preserve"> </v>
      </c>
      <c r="C48" s="47" t="str">
        <f>IF(Vragen!H82=4,"vraag 27"," ")</f>
        <v xml:space="preserve"> </v>
      </c>
      <c r="D48" s="47" t="str">
        <f>IF(Vragen!H96=4,"vraag 37"," ")</f>
        <v xml:space="preserve"> </v>
      </c>
      <c r="E48" s="48" t="str">
        <f>IF(Vragen!H116=4,"vraag 47"," ")</f>
        <v xml:space="preserve"> </v>
      </c>
    </row>
    <row r="49" spans="1:5" ht="15" customHeight="1" x14ac:dyDescent="0.25">
      <c r="A49" s="48" t="str">
        <f>IF(Vragen!H57=4,"vraag 8"," ")</f>
        <v xml:space="preserve"> </v>
      </c>
      <c r="B49" s="47" t="str">
        <f>IF(Vragen!H70=4,"vraag 18"," ")</f>
        <v xml:space="preserve"> </v>
      </c>
      <c r="C49" s="47" t="str">
        <f>IF(Vragen!H86=4,"vraag 28"," ")</f>
        <v xml:space="preserve"> </v>
      </c>
      <c r="D49" s="47" t="str">
        <f>IF(Vragen!H100=4,"vraag 38"," ")</f>
        <v xml:space="preserve"> </v>
      </c>
      <c r="E49" s="48" t="str">
        <f>IF(Vragen!H119=4,"vraag 48"," ")</f>
        <v xml:space="preserve"> </v>
      </c>
    </row>
    <row r="50" spans="1:5" ht="15" customHeight="1" x14ac:dyDescent="0.25">
      <c r="A50" s="48" t="str">
        <f>IF(Vragen!H58=4,"vraag 9"," ")</f>
        <v xml:space="preserve"> </v>
      </c>
      <c r="B50" s="47" t="str">
        <f>IF(Vragen!H71=4,"vraag 19"," ")</f>
        <v xml:space="preserve"> </v>
      </c>
      <c r="C50" s="47" t="str">
        <f>IF(Vragen!H87=4,"vraag 29"," ")</f>
        <v xml:space="preserve"> </v>
      </c>
      <c r="D50" s="47" t="str">
        <f>IF(Vragen!H101=4,"vraag 39"," ")</f>
        <v xml:space="preserve"> </v>
      </c>
      <c r="E50" s="48" t="str">
        <f>IF(Vragen!H122=4,"vraag 49"," ")</f>
        <v xml:space="preserve"> </v>
      </c>
    </row>
    <row r="51" spans="1:5" ht="15" customHeight="1" x14ac:dyDescent="0.25">
      <c r="A51" s="48" t="str">
        <f>IF(Vragen!H59=4,"vraag 10"," ")</f>
        <v xml:space="preserve"> </v>
      </c>
      <c r="B51" s="47" t="str">
        <f>IF(Vragen!H72=4,"vraag 20"," ")</f>
        <v xml:space="preserve"> </v>
      </c>
      <c r="C51" s="47" t="str">
        <f>IF(Vragen!H88=4,"vraag 30"," ")</f>
        <v xml:space="preserve"> </v>
      </c>
      <c r="D51" s="47" t="str">
        <f>IF(Vragen!H102=4,"vraag 40"," ")</f>
        <v xml:space="preserve"> </v>
      </c>
      <c r="E51" s="48" t="str">
        <f>IF(Vragen!H124=4,"vraag 50"," ")</f>
        <v xml:space="preserve"> </v>
      </c>
    </row>
    <row r="54" spans="1:5" ht="15.75" customHeight="1" x14ac:dyDescent="0.25"/>
    <row r="55" spans="1:5" ht="15.75" customHeight="1" x14ac:dyDescent="0.25"/>
    <row r="56" spans="1:5" ht="9.75" customHeight="1" x14ac:dyDescent="0.25"/>
    <row r="57" spans="1:5" ht="9.75" customHeight="1" x14ac:dyDescent="0.25"/>
    <row r="58" spans="1:5" ht="9.75" customHeight="1" x14ac:dyDescent="0.25"/>
    <row r="59" spans="1:5" ht="9.75" customHeight="1" x14ac:dyDescent="0.25"/>
    <row r="60" spans="1:5" ht="9.75" customHeight="1" x14ac:dyDescent="0.25"/>
    <row r="61" spans="1:5" ht="9.75" customHeight="1" x14ac:dyDescent="0.25"/>
    <row r="62" spans="1:5" ht="9.75" customHeight="1" x14ac:dyDescent="0.25"/>
    <row r="63" spans="1:5" ht="9.75" customHeight="1" x14ac:dyDescent="0.25"/>
    <row r="64" spans="1:5" ht="9.75" customHeight="1" x14ac:dyDescent="0.25"/>
    <row r="65" ht="9.75" customHeight="1" x14ac:dyDescent="0.25"/>
    <row r="66" ht="9.75" customHeight="1" x14ac:dyDescent="0.25"/>
    <row r="67" ht="9.75" customHeight="1" x14ac:dyDescent="0.25"/>
    <row r="68" ht="9.75" customHeight="1" x14ac:dyDescent="0.25"/>
    <row r="69" ht="9.75" customHeight="1" x14ac:dyDescent="0.25"/>
    <row r="70" ht="9.75" customHeight="1" x14ac:dyDescent="0.25"/>
    <row r="71" ht="9.75" customHeight="1" x14ac:dyDescent="0.25"/>
    <row r="72" ht="9.75" customHeight="1" x14ac:dyDescent="0.25"/>
    <row r="73" ht="9.75" customHeight="1" x14ac:dyDescent="0.25"/>
  </sheetData>
  <mergeCells count="16">
    <mergeCell ref="A3:B3"/>
    <mergeCell ref="C3:H3"/>
    <mergeCell ref="A4:B4"/>
    <mergeCell ref="C4:H4"/>
    <mergeCell ref="A5:B5"/>
    <mergeCell ref="C5:H5"/>
    <mergeCell ref="A12:L12"/>
    <mergeCell ref="A13:L13"/>
    <mergeCell ref="I15:J15"/>
    <mergeCell ref="A41:E41"/>
    <mergeCell ref="C6:H6"/>
    <mergeCell ref="C7:H7"/>
    <mergeCell ref="C8:H8"/>
    <mergeCell ref="C9:H9"/>
    <mergeCell ref="A10:B10"/>
    <mergeCell ref="C10:H1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Vragen</vt:lpstr>
      <vt:lpstr>Uitslag</vt:lpstr>
      <vt:lpstr>Vragen!Afdrukbereik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van Woudenberg</dc:creator>
  <cp:lastModifiedBy>Patricia</cp:lastModifiedBy>
  <cp:revision>0</cp:revision>
  <cp:lastPrinted>2010-09-06T19:04:05Z</cp:lastPrinted>
  <dcterms:created xsi:type="dcterms:W3CDTF">2010-09-06T17:11:46Z</dcterms:created>
  <dcterms:modified xsi:type="dcterms:W3CDTF">2018-06-18T15:34:24Z</dcterms:modified>
  <dc:language>nl-NL</dc:language>
</cp:coreProperties>
</file>